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_SITES\claessens\cevora\tcm_kostprijsberekening\oplossing oefeningen\"/>
    </mc:Choice>
  </mc:AlternateContent>
  <xr:revisionPtr revIDLastSave="0" documentId="13_ncr:1_{AA48C0B5-086D-4D60-B1CF-7D623F5D9B14}" xr6:coauthVersionLast="47" xr6:coauthVersionMax="47" xr10:uidLastSave="{00000000-0000-0000-0000-000000000000}"/>
  <bookViews>
    <workbookView xWindow="27690" yWindow="180" windowWidth="18555" windowHeight="1426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I30" i="1"/>
  <c r="H30" i="1"/>
  <c r="F27" i="1"/>
  <c r="E27" i="1"/>
  <c r="F26" i="1"/>
  <c r="E26" i="1"/>
  <c r="E39" i="1"/>
  <c r="D39" i="1"/>
  <c r="C23" i="1"/>
  <c r="F24" i="1" s="1"/>
  <c r="D37" i="1"/>
  <c r="D19" i="1" s="1"/>
  <c r="F37" i="1"/>
  <c r="F18" i="1" s="1"/>
  <c r="H37" i="1"/>
  <c r="H18" i="1" s="1"/>
  <c r="I37" i="1"/>
  <c r="I19" i="1" s="1"/>
  <c r="F16" i="1"/>
  <c r="D16" i="1"/>
  <c r="F15" i="1"/>
  <c r="D15" i="1"/>
  <c r="F13" i="1"/>
  <c r="F12" i="1"/>
  <c r="I5" i="1"/>
  <c r="H5" i="1"/>
  <c r="F7" i="1"/>
  <c r="E6" i="1"/>
  <c r="E23" i="1" s="1"/>
  <c r="D4" i="1"/>
  <c r="H19" i="1" l="1"/>
  <c r="H23" i="1" s="1"/>
  <c r="F19" i="1"/>
  <c r="F23" i="1" s="1"/>
  <c r="D18" i="1"/>
  <c r="D23" i="1" s="1"/>
  <c r="I18" i="1"/>
  <c r="I23" i="1" s="1"/>
  <c r="D24" i="1"/>
  <c r="E24" i="1"/>
  <c r="D25" i="1" l="1"/>
  <c r="H32" i="1" l="1"/>
  <c r="I28" i="1"/>
  <c r="H28" i="1"/>
  <c r="H34" i="1" l="1"/>
  <c r="I32" i="1"/>
  <c r="I34" i="1" s="1"/>
</calcChain>
</file>

<file path=xl/sharedStrings.xml><?xml version="1.0" encoding="utf-8"?>
<sst xmlns="http://schemas.openxmlformats.org/spreadsheetml/2006/main" count="38" uniqueCount="33">
  <si>
    <t>Huisvesting</t>
  </si>
  <si>
    <t>AlgBeh</t>
  </si>
  <si>
    <t>Productie</t>
  </si>
  <si>
    <t>Verkoop</t>
  </si>
  <si>
    <t>#</t>
  </si>
  <si>
    <t>reis</t>
  </si>
  <si>
    <t>strooi</t>
  </si>
  <si>
    <t>KS</t>
  </si>
  <si>
    <t>gs</t>
  </si>
  <si>
    <t>Indirecte kosten</t>
  </si>
  <si>
    <t>directe kosten</t>
  </si>
  <si>
    <t>Kostendragers</t>
  </si>
  <si>
    <t>hm</t>
  </si>
  <si>
    <t>inpak</t>
  </si>
  <si>
    <t>oh</t>
  </si>
  <si>
    <t>el</t>
  </si>
  <si>
    <t>tele</t>
  </si>
  <si>
    <t>dv kk</t>
  </si>
  <si>
    <t>vervoer</t>
  </si>
  <si>
    <t>reclame</t>
  </si>
  <si>
    <t>pers.k.</t>
  </si>
  <si>
    <t>patr bijdr</t>
  </si>
  <si>
    <t>andere pk</t>
  </si>
  <si>
    <t>brutolonen</t>
  </si>
  <si>
    <t>andere pk lonen</t>
  </si>
  <si>
    <t>afschr</t>
  </si>
  <si>
    <t>voorz</t>
  </si>
  <si>
    <t>Totaal</t>
  </si>
  <si>
    <t>==&gt;&gt;&gt;&gt;&gt;</t>
  </si>
  <si>
    <t>totaal</t>
  </si>
  <si>
    <t>Prod kost</t>
  </si>
  <si>
    <t>verk kost</t>
  </si>
  <si>
    <t>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</si>
</sst>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2" fontId="1" fillId="2" borderId="1" xfId="0" applyNumberFormat="1" applyFont="1" applyFill="1" applyBorder="1"/>
    <xf numFmtId="2" fontId="0" fillId="2" borderId="1" xfId="0" applyNumberFormat="1" applyFill="1" applyBorder="1"/>
    <xf numFmtId="2" fontId="0" fillId="0" borderId="0" xfId="0" applyNumberFormat="1"/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/>
    <xf numFmtId="2" fontId="0" fillId="0" borderId="1" xfId="0" applyNumberFormat="1" applyBorder="1" applyAlignment="1">
      <alignment horizontal="center"/>
    </xf>
    <xf numFmtId="2" fontId="3" fillId="2" borderId="1" xfId="0" applyNumberFormat="1" applyFont="1" applyFill="1" applyBorder="1"/>
    <xf numFmtId="2" fontId="0" fillId="0" borderId="2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51" workbookViewId="0">
      <selection activeCell="A54" sqref="A54:P76"/>
    </sheetView>
  </sheetViews>
  <sheetFormatPr defaultRowHeight="15" x14ac:dyDescent="0.25"/>
  <cols>
    <col min="1" max="1" width="14.5703125" customWidth="1"/>
    <col min="2" max="2" width="15.85546875" customWidth="1"/>
    <col min="3" max="3" width="19.28515625" customWidth="1"/>
    <col min="4" max="4" width="13.85546875" customWidth="1"/>
    <col min="5" max="5" width="12.140625" customWidth="1"/>
    <col min="6" max="6" width="12.28515625" customWidth="1"/>
    <col min="8" max="8" width="15.140625" customWidth="1"/>
    <col min="9" max="9" width="15.85546875" customWidth="1"/>
    <col min="10" max="10" width="9.5703125" bestFit="1" customWidth="1"/>
  </cols>
  <sheetData>
    <row r="1" spans="1:9" x14ac:dyDescent="0.25">
      <c r="C1" s="3"/>
      <c r="D1" s="3"/>
      <c r="E1" s="3"/>
      <c r="F1" s="3"/>
      <c r="H1" s="4" t="s">
        <v>11</v>
      </c>
      <c r="I1" s="4"/>
    </row>
    <row r="2" spans="1:9" x14ac:dyDescent="0.25">
      <c r="C2" s="4" t="s">
        <v>9</v>
      </c>
      <c r="D2" s="4"/>
      <c r="E2" s="4"/>
      <c r="F2" s="4"/>
      <c r="H2" s="4" t="s">
        <v>10</v>
      </c>
      <c r="I2" s="4"/>
    </row>
    <row r="3" spans="1:9" x14ac:dyDescent="0.25">
      <c r="B3" s="1" t="s">
        <v>4</v>
      </c>
      <c r="C3" s="6" t="s">
        <v>0</v>
      </c>
      <c r="D3" s="6" t="s">
        <v>1</v>
      </c>
      <c r="E3" s="6" t="s">
        <v>2</v>
      </c>
      <c r="F3" s="6" t="s">
        <v>3</v>
      </c>
      <c r="H3" s="13" t="s">
        <v>6</v>
      </c>
      <c r="I3" s="13" t="s">
        <v>7</v>
      </c>
    </row>
    <row r="4" spans="1:9" x14ac:dyDescent="0.25">
      <c r="A4" s="1" t="s">
        <v>5</v>
      </c>
      <c r="B4" s="1">
        <v>4550</v>
      </c>
      <c r="C4" s="5"/>
      <c r="D4" s="5">
        <f>B4</f>
        <v>4550</v>
      </c>
      <c r="E4" s="5"/>
      <c r="F4" s="5"/>
      <c r="H4" s="11"/>
      <c r="I4" s="11"/>
    </row>
    <row r="5" spans="1:9" x14ac:dyDescent="0.25">
      <c r="A5" s="1" t="s">
        <v>8</v>
      </c>
      <c r="B5" s="1">
        <v>136500</v>
      </c>
      <c r="C5" s="5"/>
      <c r="D5" s="5"/>
      <c r="E5" s="5"/>
      <c r="F5" s="5"/>
      <c r="H5" s="11">
        <f>B5*0.52014652</f>
        <v>70999.999979999993</v>
      </c>
      <c r="I5" s="11">
        <f>B5*0.47985348</f>
        <v>65500.000019999999</v>
      </c>
    </row>
    <row r="6" spans="1:9" x14ac:dyDescent="0.25">
      <c r="A6" s="1" t="s">
        <v>12</v>
      </c>
      <c r="B6" s="1">
        <v>15375</v>
      </c>
      <c r="C6" s="5"/>
      <c r="D6" s="5"/>
      <c r="E6" s="5">
        <f>B6</f>
        <v>15375</v>
      </c>
      <c r="F6" s="5"/>
      <c r="H6" s="11"/>
      <c r="I6" s="11"/>
    </row>
    <row r="7" spans="1:9" x14ac:dyDescent="0.25">
      <c r="A7" s="1" t="s">
        <v>13</v>
      </c>
      <c r="B7" s="1">
        <v>4725</v>
      </c>
      <c r="C7" s="5"/>
      <c r="D7" s="5"/>
      <c r="E7" s="5"/>
      <c r="F7" s="5">
        <f>B7</f>
        <v>4725</v>
      </c>
      <c r="H7" s="11"/>
      <c r="I7" s="11"/>
    </row>
    <row r="8" spans="1:9" x14ac:dyDescent="0.25">
      <c r="A8" s="1" t="s">
        <v>14</v>
      </c>
      <c r="B8" s="1">
        <v>13500</v>
      </c>
      <c r="C8" s="5">
        <v>5475</v>
      </c>
      <c r="D8" s="5"/>
      <c r="E8" s="5">
        <v>8025</v>
      </c>
      <c r="F8" s="5"/>
      <c r="H8" s="11"/>
      <c r="I8" s="11"/>
    </row>
    <row r="9" spans="1:9" x14ac:dyDescent="0.25">
      <c r="A9" s="1" t="s">
        <v>15</v>
      </c>
      <c r="B9" s="1">
        <v>5800</v>
      </c>
      <c r="C9" s="5">
        <v>2175</v>
      </c>
      <c r="D9" s="5"/>
      <c r="E9" s="5">
        <v>3625</v>
      </c>
      <c r="F9" s="5"/>
      <c r="H9" s="11"/>
      <c r="I9" s="11"/>
    </row>
    <row r="10" spans="1:9" x14ac:dyDescent="0.25">
      <c r="A10" s="1" t="s">
        <v>16</v>
      </c>
      <c r="B10" s="1">
        <v>3150</v>
      </c>
      <c r="C10" s="5"/>
      <c r="D10" s="5">
        <v>2250</v>
      </c>
      <c r="E10" s="5"/>
      <c r="F10" s="5">
        <v>900</v>
      </c>
      <c r="H10" s="11"/>
      <c r="I10" s="11"/>
    </row>
    <row r="11" spans="1:9" x14ac:dyDescent="0.25">
      <c r="A11" s="1" t="s">
        <v>17</v>
      </c>
      <c r="B11" s="1">
        <v>4150</v>
      </c>
      <c r="C11" s="5"/>
      <c r="D11" s="5">
        <v>4150</v>
      </c>
      <c r="E11" s="5"/>
      <c r="F11" s="5"/>
      <c r="H11" s="11"/>
      <c r="I11" s="11"/>
    </row>
    <row r="12" spans="1:9" x14ac:dyDescent="0.25">
      <c r="A12" s="1" t="s">
        <v>18</v>
      </c>
      <c r="B12" s="1">
        <v>8325</v>
      </c>
      <c r="C12" s="5"/>
      <c r="D12" s="5"/>
      <c r="E12" s="5"/>
      <c r="F12" s="5">
        <f>B12</f>
        <v>8325</v>
      </c>
      <c r="H12" s="11"/>
      <c r="I12" s="11"/>
    </row>
    <row r="13" spans="1:9" x14ac:dyDescent="0.25">
      <c r="A13" s="1" t="s">
        <v>19</v>
      </c>
      <c r="B13" s="1">
        <v>3600</v>
      </c>
      <c r="C13" s="5"/>
      <c r="D13" s="5"/>
      <c r="E13" s="5"/>
      <c r="F13" s="5">
        <f>B13</f>
        <v>3600</v>
      </c>
      <c r="H13" s="11"/>
      <c r="I13" s="11"/>
    </row>
    <row r="14" spans="1:9" x14ac:dyDescent="0.25">
      <c r="A14" s="1" t="s">
        <v>20</v>
      </c>
      <c r="B14" s="1">
        <v>70500</v>
      </c>
      <c r="C14" s="5"/>
      <c r="D14" s="5">
        <v>36750</v>
      </c>
      <c r="E14" s="5"/>
      <c r="F14" s="5">
        <v>33750</v>
      </c>
      <c r="H14" s="11"/>
      <c r="I14" s="11"/>
    </row>
    <row r="15" spans="1:9" x14ac:dyDescent="0.25">
      <c r="A15" s="1" t="s">
        <v>21</v>
      </c>
      <c r="B15" s="1">
        <v>17625</v>
      </c>
      <c r="C15" s="5"/>
      <c r="D15" s="5">
        <f>B15*0.5212</f>
        <v>9186.15</v>
      </c>
      <c r="E15" s="5"/>
      <c r="F15" s="5">
        <f>B15*0.4788</f>
        <v>8438.85</v>
      </c>
      <c r="H15" s="11"/>
      <c r="I15" s="11"/>
    </row>
    <row r="16" spans="1:9" x14ac:dyDescent="0.25">
      <c r="A16" s="1" t="s">
        <v>22</v>
      </c>
      <c r="B16" s="1">
        <v>28200</v>
      </c>
      <c r="C16" s="5"/>
      <c r="D16" s="5">
        <f>28200*0.5212</f>
        <v>14697.84</v>
      </c>
      <c r="E16" s="5"/>
      <c r="F16" s="5">
        <f>B16*0.4788</f>
        <v>13502.16</v>
      </c>
      <c r="H16" s="11"/>
      <c r="I16" s="11"/>
    </row>
    <row r="17" spans="1:10" x14ac:dyDescent="0.25">
      <c r="A17" s="1" t="s">
        <v>23</v>
      </c>
      <c r="B17" s="1">
        <v>99250</v>
      </c>
      <c r="C17" s="5"/>
      <c r="D17" s="5">
        <v>29250</v>
      </c>
      <c r="E17" s="5"/>
      <c r="F17" s="5">
        <v>15000</v>
      </c>
      <c r="H17" s="14">
        <v>30000</v>
      </c>
      <c r="I17" s="14">
        <v>25000</v>
      </c>
    </row>
    <row r="18" spans="1:10" x14ac:dyDescent="0.25">
      <c r="A18" s="1" t="s">
        <v>21</v>
      </c>
      <c r="B18" s="1">
        <v>32157</v>
      </c>
      <c r="C18" s="5"/>
      <c r="D18" s="5">
        <f>$B$18*D37</f>
        <v>9477</v>
      </c>
      <c r="E18" s="5"/>
      <c r="F18" s="5">
        <f>$B$18*F37</f>
        <v>4860</v>
      </c>
      <c r="G18" s="5"/>
      <c r="H18" s="15">
        <f>$B$18*H37</f>
        <v>9720</v>
      </c>
      <c r="I18" s="15">
        <f>$B$18*I37</f>
        <v>8100</v>
      </c>
    </row>
    <row r="19" spans="1:10" x14ac:dyDescent="0.25">
      <c r="A19" s="1" t="s">
        <v>24</v>
      </c>
      <c r="B19" s="1">
        <v>49625</v>
      </c>
      <c r="C19" s="5"/>
      <c r="D19" s="5">
        <f>$B$19*D37</f>
        <v>14625</v>
      </c>
      <c r="E19" s="5"/>
      <c r="F19" s="5">
        <f>$B$19*F37</f>
        <v>7500.0000000000009</v>
      </c>
      <c r="G19" s="5"/>
      <c r="H19" s="15">
        <f>$B$19*H37</f>
        <v>15000.000000000002</v>
      </c>
      <c r="I19" s="15">
        <f>$B$19*I37</f>
        <v>12500</v>
      </c>
    </row>
    <row r="20" spans="1:10" x14ac:dyDescent="0.25">
      <c r="A20" s="1" t="s">
        <v>25</v>
      </c>
      <c r="B20" s="1">
        <v>24075</v>
      </c>
      <c r="C20" s="5">
        <v>7350</v>
      </c>
      <c r="D20" s="5">
        <v>1650</v>
      </c>
      <c r="E20" s="5">
        <v>15075</v>
      </c>
      <c r="F20" s="5"/>
      <c r="H20" s="11"/>
      <c r="I20" s="11"/>
    </row>
    <row r="21" spans="1:10" x14ac:dyDescent="0.25">
      <c r="A21" s="1" t="s">
        <v>26</v>
      </c>
      <c r="B21" s="1">
        <v>6750</v>
      </c>
      <c r="C21" s="5"/>
      <c r="D21" s="5"/>
      <c r="E21" s="5">
        <v>6750</v>
      </c>
      <c r="F21" s="5"/>
      <c r="H21" s="11"/>
      <c r="I21" s="11"/>
    </row>
    <row r="22" spans="1:10" ht="17.25" customHeight="1" x14ac:dyDescent="0.25">
      <c r="A22" s="1"/>
      <c r="B22" s="1"/>
      <c r="C22" s="5"/>
      <c r="D22" s="5"/>
      <c r="E22" s="5"/>
      <c r="F22" s="5"/>
      <c r="H22" s="11"/>
      <c r="I22" s="11"/>
    </row>
    <row r="23" spans="1:10" x14ac:dyDescent="0.25">
      <c r="A23" s="1"/>
      <c r="B23" s="1" t="s">
        <v>27</v>
      </c>
      <c r="C23" s="5">
        <f>SUM(C4:C21)</f>
        <v>15000</v>
      </c>
      <c r="D23" s="5">
        <f t="shared" ref="D23:I23" si="0">SUM(D4:D21)</f>
        <v>126585.99</v>
      </c>
      <c r="E23" s="5">
        <f t="shared" si="0"/>
        <v>48850</v>
      </c>
      <c r="F23" s="5">
        <f t="shared" si="0"/>
        <v>100601.01</v>
      </c>
      <c r="G23" s="5"/>
      <c r="H23" s="15">
        <f t="shared" si="0"/>
        <v>125719.99997999999</v>
      </c>
      <c r="I23" s="15">
        <f t="shared" si="0"/>
        <v>111100.00002000001</v>
      </c>
      <c r="J23" s="17"/>
    </row>
    <row r="24" spans="1:10" x14ac:dyDescent="0.25">
      <c r="A24" s="1"/>
      <c r="B24" s="1"/>
      <c r="C24" s="7" t="s">
        <v>28</v>
      </c>
      <c r="D24" s="5">
        <f>C23*0.25</f>
        <v>3750</v>
      </c>
      <c r="E24" s="5">
        <f>C23*0.6</f>
        <v>9000</v>
      </c>
      <c r="F24" s="5">
        <f>C23*0.15</f>
        <v>2250</v>
      </c>
      <c r="H24" s="11"/>
      <c r="I24" s="11"/>
      <c r="J24" s="12"/>
    </row>
    <row r="25" spans="1:10" x14ac:dyDescent="0.25">
      <c r="A25" s="1"/>
      <c r="B25" s="1"/>
      <c r="C25" s="5" t="s">
        <v>29</v>
      </c>
      <c r="D25" s="5">
        <f>SUM(D23:D24)</f>
        <v>130335.99</v>
      </c>
      <c r="E25" s="5"/>
      <c r="F25" s="5"/>
      <c r="H25" s="11"/>
      <c r="I25" s="11"/>
      <c r="J25" s="12"/>
    </row>
    <row r="26" spans="1:10" x14ac:dyDescent="0.25">
      <c r="A26" s="1"/>
      <c r="B26" s="1"/>
      <c r="C26" s="5"/>
      <c r="D26" s="5"/>
      <c r="E26" s="5">
        <f>D25*0.8</f>
        <v>104268.79200000002</v>
      </c>
      <c r="F26" s="5">
        <f>D25*0.2</f>
        <v>26067.198000000004</v>
      </c>
      <c r="H26" s="11"/>
      <c r="I26" s="11"/>
      <c r="J26" s="12"/>
    </row>
    <row r="27" spans="1:10" ht="15.75" x14ac:dyDescent="0.25">
      <c r="A27" s="1"/>
      <c r="B27" s="1">
        <f>SUM(B4:B26)</f>
        <v>527857</v>
      </c>
      <c r="C27" s="5"/>
      <c r="D27" s="7" t="s">
        <v>28</v>
      </c>
      <c r="E27" s="8">
        <f>SUM(E23:E26)</f>
        <v>162118.79200000002</v>
      </c>
      <c r="F27" s="8">
        <f>SUM(F23:F26)</f>
        <v>128918.208</v>
      </c>
      <c r="H27" s="11"/>
      <c r="I27" s="11"/>
    </row>
    <row r="28" spans="1:10" x14ac:dyDescent="0.25">
      <c r="B28" s="12"/>
      <c r="C28" s="3"/>
      <c r="D28" s="3"/>
      <c r="E28" s="7" t="s">
        <v>28</v>
      </c>
      <c r="F28" s="3"/>
      <c r="G28" s="7" t="s">
        <v>28</v>
      </c>
      <c r="H28" s="11">
        <f>E27*D39</f>
        <v>68106.605917525783</v>
      </c>
      <c r="I28" s="11">
        <f>E27*E39</f>
        <v>94012.186082474247</v>
      </c>
      <c r="J28" s="12"/>
    </row>
    <row r="29" spans="1:10" x14ac:dyDescent="0.25">
      <c r="B29" s="12"/>
      <c r="C29" s="3"/>
      <c r="D29" s="3"/>
      <c r="E29" s="3"/>
      <c r="F29" s="3"/>
      <c r="H29" s="11"/>
      <c r="I29" s="11"/>
    </row>
    <row r="30" spans="1:10" ht="18.75" x14ac:dyDescent="0.3">
      <c r="B30" s="12"/>
      <c r="C30" s="3"/>
      <c r="D30" s="3"/>
      <c r="E30" s="3"/>
      <c r="F30" s="3"/>
      <c r="G30" s="9" t="s">
        <v>30</v>
      </c>
      <c r="H30" s="16">
        <f>SUM(H23:H28)</f>
        <v>193826.60589752579</v>
      </c>
      <c r="I30" s="16">
        <f>SUM(I23:I28)</f>
        <v>205112.18610247425</v>
      </c>
      <c r="J30" s="12"/>
    </row>
    <row r="31" spans="1:10" ht="18.75" x14ac:dyDescent="0.3">
      <c r="B31" s="12"/>
      <c r="C31" s="3"/>
      <c r="D31" s="3"/>
      <c r="E31" s="3"/>
      <c r="F31" s="3"/>
      <c r="G31" s="9"/>
      <c r="H31" s="16"/>
      <c r="I31" s="16"/>
    </row>
    <row r="32" spans="1:10" x14ac:dyDescent="0.25">
      <c r="B32" s="12"/>
      <c r="C32" s="3"/>
      <c r="D32" s="3"/>
      <c r="E32" s="3"/>
      <c r="F32" s="7" t="s">
        <v>28</v>
      </c>
      <c r="G32" t="s">
        <v>31</v>
      </c>
      <c r="H32" s="10">
        <f>F27*0.2</f>
        <v>25783.641600000003</v>
      </c>
      <c r="I32" s="10">
        <f>F27*0.8</f>
        <v>103134.56640000001</v>
      </c>
      <c r="J32" s="12"/>
    </row>
    <row r="33" spans="3:9" x14ac:dyDescent="0.25">
      <c r="C33" s="3"/>
      <c r="D33" s="3"/>
      <c r="E33" s="3"/>
      <c r="F33" s="7"/>
      <c r="H33" s="11"/>
      <c r="I33" s="11"/>
    </row>
    <row r="34" spans="3:9" x14ac:dyDescent="0.25">
      <c r="C34" s="3"/>
      <c r="D34" s="3"/>
      <c r="E34" s="3"/>
      <c r="F34" s="7"/>
      <c r="G34" t="s">
        <v>32</v>
      </c>
      <c r="H34" s="11">
        <f>SUM(H30:H32)</f>
        <v>219610.24749752579</v>
      </c>
      <c r="I34" s="11">
        <f>SUM(I30:I32)</f>
        <v>308246.75250247424</v>
      </c>
    </row>
    <row r="35" spans="3:9" x14ac:dyDescent="0.25">
      <c r="C35" s="3"/>
      <c r="D35" s="3"/>
      <c r="E35" s="3"/>
      <c r="F35" s="7"/>
      <c r="H35" s="11"/>
      <c r="I35" s="11"/>
    </row>
    <row r="36" spans="3:9" x14ac:dyDescent="0.25">
      <c r="C36" s="3"/>
      <c r="D36" s="3"/>
      <c r="E36" s="3"/>
      <c r="F36" s="3"/>
      <c r="H36" s="11"/>
      <c r="I36" s="11"/>
    </row>
    <row r="37" spans="3:9" x14ac:dyDescent="0.25">
      <c r="D37">
        <f>D17/$B$17</f>
        <v>0.29471032745591941</v>
      </c>
      <c r="F37">
        <f>F17/$B$17</f>
        <v>0.15113350125944586</v>
      </c>
      <c r="H37" s="12">
        <f>H17/$B$17</f>
        <v>0.30226700251889171</v>
      </c>
      <c r="I37" s="12">
        <f>I17/$B$17</f>
        <v>0.25188916876574308</v>
      </c>
    </row>
    <row r="38" spans="3:9" x14ac:dyDescent="0.25">
      <c r="H38" s="2"/>
      <c r="I38" s="2"/>
    </row>
    <row r="39" spans="3:9" x14ac:dyDescent="0.25">
      <c r="D39">
        <f>326/776</f>
        <v>0.42010309278350516</v>
      </c>
      <c r="E39">
        <f>450/776</f>
        <v>0.57989690721649489</v>
      </c>
      <c r="H39" s="2"/>
      <c r="I39" s="2"/>
    </row>
    <row r="40" spans="3:9" x14ac:dyDescent="0.25">
      <c r="H40" s="2"/>
      <c r="I40" s="2"/>
    </row>
  </sheetData>
  <mergeCells count="3">
    <mergeCell ref="C2:F2"/>
    <mergeCell ref="H2:I2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2015-06-05T18:19:34Z</dcterms:created>
  <dcterms:modified xsi:type="dcterms:W3CDTF">2022-10-06T13:50:48Z</dcterms:modified>
</cp:coreProperties>
</file>